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Flat Interest" sheetId="2" r:id="rId1"/>
    <sheet name="Sheet3" sheetId="3" r:id="rId2"/>
  </sheets>
  <definedNames>
    <definedName name="Daysperannum">#REF!</definedName>
    <definedName name="Dayspermonth">#REF!</definedName>
    <definedName name="EqualPrincipal">'Flat Interest'!$O$7</definedName>
    <definedName name="InitialbrokenPeriodInterest">'Flat Interest'!$E$3</definedName>
    <definedName name="LoanDisbursed">#REF!</definedName>
    <definedName name="NewPrincipal">'Flat Interest'!$D$2</definedName>
    <definedName name="NoOfDaysPerMonth">'Flat Interest'!$O$6</definedName>
    <definedName name="NoOfRepayment">'Flat Interest'!$O$2</definedName>
    <definedName name="Principal">#REF!</definedName>
    <definedName name="principalAmt">'Flat Interest'!$O$3</definedName>
    <definedName name="repayment">#REF!</definedName>
    <definedName name="ROI">'Flat Interest'!$O$4</definedName>
    <definedName name="ROIperannum">#REF!</definedName>
    <definedName name="ROIPerMonth">'Flat Interest'!$O$5</definedName>
    <definedName name="TotalInterest">'Flat Interest'!$O$8</definedName>
  </definedNames>
  <calcPr calcId="144525"/>
</workbook>
</file>

<file path=xl/calcChain.xml><?xml version="1.0" encoding="utf-8"?>
<calcChain xmlns="http://schemas.openxmlformats.org/spreadsheetml/2006/main">
  <c r="O5" i="2" l="1"/>
  <c r="B9" i="2"/>
  <c r="B8" i="2"/>
  <c r="B7" i="2"/>
  <c r="B6" i="2"/>
  <c r="B5" i="2"/>
  <c r="B4" i="2"/>
  <c r="O3" i="2"/>
  <c r="E3" i="2" s="1"/>
  <c r="B3" i="2"/>
  <c r="D2" i="2" l="1"/>
  <c r="B10" i="2"/>
  <c r="O8" i="2" l="1"/>
  <c r="O9" i="2" s="1"/>
  <c r="C10" i="2"/>
  <c r="O7" i="2" l="1"/>
  <c r="E8" i="2"/>
  <c r="E5" i="2"/>
  <c r="E9" i="2"/>
  <c r="E6" i="2"/>
  <c r="E4" i="2"/>
  <c r="E7" i="2"/>
  <c r="K8" i="2" l="1"/>
  <c r="H8" i="2" s="1"/>
  <c r="C5" i="2"/>
  <c r="K5" i="2" s="1"/>
  <c r="H5" i="2" s="1"/>
  <c r="C4" i="2"/>
  <c r="K4" i="2" s="1"/>
  <c r="C6" i="2"/>
  <c r="K6" i="2" s="1"/>
  <c r="H6" i="2" s="1"/>
  <c r="C7" i="2"/>
  <c r="K7" i="2" s="1"/>
  <c r="H7" i="2" s="1"/>
  <c r="C8" i="2"/>
  <c r="E10" i="2"/>
  <c r="D4" i="2" l="1"/>
  <c r="D5" i="2" s="1"/>
  <c r="D6" i="2" s="1"/>
  <c r="D7" i="2" s="1"/>
  <c r="D8" i="2" s="1"/>
  <c r="D9" i="2" s="1"/>
  <c r="C9" i="2"/>
  <c r="K9" i="2" s="1"/>
  <c r="H9" i="2" s="1"/>
  <c r="K10" i="2"/>
  <c r="O10" i="2" s="1"/>
  <c r="H4" i="2"/>
  <c r="H10" i="2" l="1"/>
</calcChain>
</file>

<file path=xl/sharedStrings.xml><?xml version="1.0" encoding="utf-8"?>
<sst xmlns="http://schemas.openxmlformats.org/spreadsheetml/2006/main" count="21" uniqueCount="21">
  <si>
    <t>Date</t>
  </si>
  <si>
    <t>Days</t>
  </si>
  <si>
    <t>Principal Due</t>
  </si>
  <si>
    <t>Balance of Loan</t>
  </si>
  <si>
    <t>Interest</t>
  </si>
  <si>
    <t>Fees</t>
  </si>
  <si>
    <t>Penalties</t>
  </si>
  <si>
    <t>Due</t>
  </si>
  <si>
    <t>In Advance</t>
  </si>
  <si>
    <t>Late</t>
  </si>
  <si>
    <t>No. of Repayment</t>
  </si>
  <si>
    <t>&lt;-- Initial broken period interest</t>
  </si>
  <si>
    <t>Loan Disbursed Amount</t>
  </si>
  <si>
    <t>Interest rate/annum</t>
  </si>
  <si>
    <t>Interest rate/month</t>
  </si>
  <si>
    <t>Days/month</t>
  </si>
  <si>
    <t>Equally principal</t>
  </si>
  <si>
    <t>Flat Interest for 6 months</t>
  </si>
  <si>
    <t>Equal interest</t>
  </si>
  <si>
    <t>Adjusted Instalment</t>
  </si>
  <si>
    <t xml:space="preserve">Outstanding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</si>
</sst>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15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/>
    <xf numFmtId="0" fontId="0" fillId="2" borderId="1" xfId="0" applyNumberFormat="1" applyFill="1" applyBorder="1"/>
    <xf numFmtId="2" fontId="0" fillId="0" borderId="2" xfId="0" applyNumberFormat="1" applyBorder="1"/>
    <xf numFmtId="0" fontId="0" fillId="0" borderId="2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0" fillId="4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J18" sqref="J18"/>
    </sheetView>
  </sheetViews>
  <sheetFormatPr defaultRowHeight="15" x14ac:dyDescent="0.25"/>
  <cols>
    <col min="1" max="1" width="10" bestFit="1" customWidth="1"/>
    <col min="12" max="12" width="30.140625" bestFit="1" customWidth="1"/>
    <col min="14" max="14" width="45.5703125" bestFit="1" customWidth="1"/>
    <col min="15" max="15" width="8" bestFit="1" customWidth="1"/>
  </cols>
  <sheetData>
    <row r="1" spans="1:15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20</v>
      </c>
    </row>
    <row r="2" spans="1:15" x14ac:dyDescent="0.25">
      <c r="A2" s="2">
        <v>42887</v>
      </c>
      <c r="B2" s="3"/>
      <c r="C2" s="3"/>
      <c r="D2" s="17">
        <f>principalAmt+InitialbrokenPeriodInterest</f>
        <v>50230.14</v>
      </c>
      <c r="E2" s="3"/>
      <c r="F2" s="3">
        <v>0</v>
      </c>
      <c r="G2" s="3"/>
      <c r="H2" s="3">
        <v>0</v>
      </c>
      <c r="I2" s="3"/>
      <c r="J2" s="3"/>
      <c r="K2" s="3"/>
      <c r="N2" s="4" t="s">
        <v>10</v>
      </c>
      <c r="O2" s="4">
        <v>6</v>
      </c>
    </row>
    <row r="3" spans="1:15" x14ac:dyDescent="0.25">
      <c r="A3" s="5">
        <v>42901</v>
      </c>
      <c r="B3" s="6">
        <f>A3-A2</f>
        <v>14</v>
      </c>
      <c r="C3" s="6"/>
      <c r="D3" s="7"/>
      <c r="E3" s="8">
        <f>ROUND(principalAmt*(ROI*B3/365)/100,2)</f>
        <v>230.14</v>
      </c>
      <c r="F3" s="6"/>
      <c r="G3" s="6"/>
      <c r="H3" s="6"/>
      <c r="I3" s="6"/>
      <c r="J3" s="6"/>
      <c r="K3" s="6"/>
      <c r="L3" t="s">
        <v>11</v>
      </c>
      <c r="N3" s="4" t="s">
        <v>12</v>
      </c>
      <c r="O3" s="4">
        <f>50000</f>
        <v>50000</v>
      </c>
    </row>
    <row r="4" spans="1:15" x14ac:dyDescent="0.25">
      <c r="A4" s="2">
        <v>42931</v>
      </c>
      <c r="B4" s="3">
        <f>A4-A3</f>
        <v>30</v>
      </c>
      <c r="C4" s="9">
        <f>EqualPrincipal</f>
        <v>8371.69</v>
      </c>
      <c r="D4" s="9">
        <f>D2-C4</f>
        <v>41858.449999999997</v>
      </c>
      <c r="E4" s="10">
        <f>O$9</f>
        <v>502.3</v>
      </c>
      <c r="F4" s="3">
        <v>0</v>
      </c>
      <c r="G4" s="3">
        <v>0</v>
      </c>
      <c r="H4" s="16">
        <f>K4</f>
        <v>8873.99</v>
      </c>
      <c r="I4" s="3">
        <v>0</v>
      </c>
      <c r="J4" s="3">
        <v>0</v>
      </c>
      <c r="K4" s="14">
        <f>C4+E4</f>
        <v>8873.99</v>
      </c>
      <c r="N4" s="4" t="s">
        <v>13</v>
      </c>
      <c r="O4" s="11">
        <v>12</v>
      </c>
    </row>
    <row r="5" spans="1:15" x14ac:dyDescent="0.25">
      <c r="A5" s="2">
        <v>42962</v>
      </c>
      <c r="B5" s="3">
        <f t="shared" ref="B5:B7" si="0">A5-A4</f>
        <v>31</v>
      </c>
      <c r="C5" s="9">
        <f>EqualPrincipal</f>
        <v>8371.69</v>
      </c>
      <c r="D5" s="9">
        <f>D4-C5</f>
        <v>33486.759999999995</v>
      </c>
      <c r="E5" s="10">
        <f t="shared" ref="E5:E9" si="1">O$9</f>
        <v>502.3</v>
      </c>
      <c r="F5" s="3">
        <v>0</v>
      </c>
      <c r="G5" s="3">
        <v>0</v>
      </c>
      <c r="H5" s="16">
        <f t="shared" ref="H5:H9" si="2">K5</f>
        <v>8873.99</v>
      </c>
      <c r="I5" s="3">
        <v>0</v>
      </c>
      <c r="J5" s="3">
        <v>0</v>
      </c>
      <c r="K5" s="14">
        <f t="shared" ref="K5:K9" si="3">C5+E5</f>
        <v>8873.99</v>
      </c>
      <c r="N5" s="4" t="s">
        <v>14</v>
      </c>
      <c r="O5" s="11">
        <f>ROI/12</f>
        <v>1</v>
      </c>
    </row>
    <row r="6" spans="1:15" x14ac:dyDescent="0.25">
      <c r="A6" s="2">
        <v>42993</v>
      </c>
      <c r="B6" s="3">
        <f t="shared" si="0"/>
        <v>31</v>
      </c>
      <c r="C6" s="9">
        <f>EqualPrincipal</f>
        <v>8371.69</v>
      </c>
      <c r="D6" s="9">
        <f t="shared" ref="D6:D7" si="4">D5-C6</f>
        <v>25115.069999999992</v>
      </c>
      <c r="E6" s="10">
        <f t="shared" si="1"/>
        <v>502.3</v>
      </c>
      <c r="F6" s="3">
        <v>0</v>
      </c>
      <c r="G6" s="3">
        <v>0</v>
      </c>
      <c r="H6" s="16">
        <f t="shared" si="2"/>
        <v>8873.99</v>
      </c>
      <c r="I6" s="3">
        <v>0</v>
      </c>
      <c r="J6" s="3">
        <v>0</v>
      </c>
      <c r="K6" s="14">
        <f t="shared" si="3"/>
        <v>8873.99</v>
      </c>
      <c r="N6" s="4" t="s">
        <v>15</v>
      </c>
      <c r="O6" s="11">
        <v>30</v>
      </c>
    </row>
    <row r="7" spans="1:15" x14ac:dyDescent="0.25">
      <c r="A7" s="2">
        <v>43023</v>
      </c>
      <c r="B7" s="3">
        <f t="shared" si="0"/>
        <v>30</v>
      </c>
      <c r="C7" s="9">
        <f>EqualPrincipal</f>
        <v>8371.69</v>
      </c>
      <c r="D7" s="9">
        <f t="shared" si="4"/>
        <v>16743.37999999999</v>
      </c>
      <c r="E7" s="10">
        <f t="shared" si="1"/>
        <v>502.3</v>
      </c>
      <c r="F7" s="3">
        <v>0</v>
      </c>
      <c r="G7" s="3">
        <v>0</v>
      </c>
      <c r="H7" s="16">
        <f t="shared" si="2"/>
        <v>8873.99</v>
      </c>
      <c r="I7" s="3">
        <v>0</v>
      </c>
      <c r="J7" s="3">
        <v>0</v>
      </c>
      <c r="K7" s="14">
        <f t="shared" si="3"/>
        <v>8873.99</v>
      </c>
      <c r="N7" s="4" t="s">
        <v>16</v>
      </c>
      <c r="O7" s="4">
        <f>ROUND(C10/NoOfRepayment,2)</f>
        <v>8371.69</v>
      </c>
    </row>
    <row r="8" spans="1:15" x14ac:dyDescent="0.25">
      <c r="A8" s="2">
        <v>43054</v>
      </c>
      <c r="B8" s="3">
        <f>A8-A7</f>
        <v>31</v>
      </c>
      <c r="C8" s="9">
        <f>EqualPrincipal</f>
        <v>8371.69</v>
      </c>
      <c r="D8" s="9">
        <f>D7-C8</f>
        <v>8371.6899999999896</v>
      </c>
      <c r="E8" s="10">
        <f t="shared" si="1"/>
        <v>502.3</v>
      </c>
      <c r="F8" s="3">
        <v>0</v>
      </c>
      <c r="G8" s="3">
        <v>0</v>
      </c>
      <c r="H8" s="16">
        <f t="shared" si="2"/>
        <v>8873.99</v>
      </c>
      <c r="I8" s="3">
        <v>0</v>
      </c>
      <c r="J8" s="3">
        <v>0</v>
      </c>
      <c r="K8" s="14">
        <f t="shared" si="3"/>
        <v>8873.99</v>
      </c>
      <c r="N8" s="4" t="s">
        <v>17</v>
      </c>
      <c r="O8" s="4">
        <f>NewPrincipal*(ROIPerMonth/100)*NoOfRepayment</f>
        <v>3013.8083999999999</v>
      </c>
    </row>
    <row r="9" spans="1:15" x14ac:dyDescent="0.25">
      <c r="A9" s="2">
        <v>43084</v>
      </c>
      <c r="B9" s="3">
        <f>A9-A8</f>
        <v>30</v>
      </c>
      <c r="C9" s="9">
        <f>C10-SUM(C4:C8)</f>
        <v>8371.6899999999951</v>
      </c>
      <c r="D9" s="12">
        <f>D8-C9</f>
        <v>0</v>
      </c>
      <c r="E9" s="10">
        <f t="shared" si="1"/>
        <v>502.3</v>
      </c>
      <c r="F9" s="13">
        <v>0</v>
      </c>
      <c r="G9" s="13">
        <v>0</v>
      </c>
      <c r="H9" s="16">
        <f t="shared" si="2"/>
        <v>8873.9899999999943</v>
      </c>
      <c r="I9" s="13">
        <v>0</v>
      </c>
      <c r="J9" s="13">
        <v>0</v>
      </c>
      <c r="K9" s="14">
        <f t="shared" si="3"/>
        <v>8873.9899999999943</v>
      </c>
      <c r="N9" s="4" t="s">
        <v>18</v>
      </c>
      <c r="O9" s="4">
        <f>ROUND(TotalInterest/NoOfRepayment,2)</f>
        <v>502.3</v>
      </c>
    </row>
    <row r="10" spans="1:15" x14ac:dyDescent="0.25">
      <c r="A10" s="10"/>
      <c r="B10" s="10">
        <f>SUM(B4:B9)</f>
        <v>183</v>
      </c>
      <c r="C10" s="15">
        <f>D2</f>
        <v>50230.14</v>
      </c>
      <c r="D10" s="1"/>
      <c r="E10" s="1">
        <f>SUM(E4:E9)</f>
        <v>3013.8</v>
      </c>
      <c r="F10" s="1"/>
      <c r="G10" s="1"/>
      <c r="H10" s="1">
        <f>SUM(H2:H9)</f>
        <v>53243.939999999988</v>
      </c>
      <c r="I10" s="1"/>
      <c r="J10" s="1"/>
      <c r="K10" s="1">
        <f>SUM(K2:K9)</f>
        <v>53243.939999999988</v>
      </c>
      <c r="N10" s="18" t="s">
        <v>19</v>
      </c>
      <c r="O10">
        <f>K10/NoOfRepayment</f>
        <v>8873.989999999998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Flat Interest</vt:lpstr>
      <vt:lpstr>Sheet3</vt:lpstr>
      <vt:lpstr>EqualPrincipal</vt:lpstr>
      <vt:lpstr>InitialbrokenPeriodInterest</vt:lpstr>
      <vt:lpstr>NewPrincipal</vt:lpstr>
      <vt:lpstr>NoOfDaysPerMonth</vt:lpstr>
      <vt:lpstr>NoOfRepayment</vt:lpstr>
      <vt:lpstr>principalAmt</vt:lpstr>
      <vt:lpstr>ROI</vt:lpstr>
      <vt:lpstr>ROIPerMonth</vt:lpstr>
      <vt:lpstr>TotalInterest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bgs</cp:lastModifiedBy>
  <dcterms:created xsi:type="dcterms:W3CDTF">2017-06-28T06:58:02Z</dcterms:created>
  <dcterms:modified xsi:type="dcterms:W3CDTF">2017-06-28T07:32:14Z</dcterms:modified>
</cp:coreProperties>
</file>